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Нефтиса\Управление по региональной политике и социальным вопросам\Тендеры\2026\Комнедра\300326 КС 2\"/>
    </mc:Choice>
  </mc:AlternateContent>
  <xr:revisionPtr revIDLastSave="0" documentId="13_ncr:1_{E7DD90BA-1533-44C9-9E49-874596DBEDB7}" xr6:coauthVersionLast="47" xr6:coauthVersionMax="47" xr10:uidLastSave="{00000000-0000-0000-0000-000000000000}"/>
  <bookViews>
    <workbookView xWindow="-110" yWindow="-110" windowWidth="25820" windowHeight="14020" tabRatio="500" xr2:uid="{00000000-000D-0000-FFFF-FFFF00000000}"/>
  </bookViews>
  <sheets>
    <sheet name="Приложение 4" sheetId="1" r:id="rId1"/>
  </sheets>
  <definedNames>
    <definedName name="_xlnm.Print_Titles" localSheetId="0">'Приложение 4'!$11:$11</definedName>
    <definedName name="_xlnm.Print_Area" localSheetId="0">'Приложение 4'!$A$1:$F$52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8" i="1" l="1"/>
  <c r="D27" i="1"/>
  <c r="D21" i="1"/>
  <c r="D20" i="1"/>
  <c r="D17" i="1"/>
  <c r="D16" i="1"/>
  <c r="D25" i="1"/>
  <c r="D49" i="1" l="1"/>
  <c r="D48" i="1"/>
  <c r="D46" i="1"/>
  <c r="D44" i="1"/>
  <c r="D43" i="1"/>
  <c r="D42" i="1"/>
  <c r="D37" i="1"/>
  <c r="D36" i="1"/>
  <c r="D32" i="1"/>
  <c r="D34" i="1"/>
  <c r="D33" i="1"/>
  <c r="D31" i="1"/>
  <c r="D30" i="1"/>
  <c r="D26" i="1"/>
  <c r="D24" i="1"/>
  <c r="D19" i="1"/>
  <c r="D18" i="1"/>
  <c r="A16" i="1" l="1"/>
  <c r="A17" i="1" s="1"/>
  <c r="A18" i="1" s="1"/>
  <c r="A19" i="1" l="1"/>
  <c r="A20" i="1" s="1"/>
  <c r="A21" i="1" s="1"/>
  <c r="A23" i="1" l="1"/>
  <c r="A24" i="1" s="1"/>
  <c r="A25" i="1" s="1"/>
  <c r="A26" i="1" s="1"/>
  <c r="A27" i="1" l="1"/>
  <c r="A28" i="1" s="1"/>
  <c r="A31" i="1"/>
  <c r="A32" i="1" l="1"/>
  <c r="A33" i="1" s="1"/>
  <c r="A34" i="1" s="1"/>
  <c r="A36" i="1" s="1"/>
  <c r="A37" i="1" s="1"/>
  <c r="A40" i="1" s="1"/>
  <c r="A41" i="1" l="1"/>
  <c r="A42" i="1" s="1"/>
  <c r="A43" i="1" s="1"/>
  <c r="A44" i="1" s="1"/>
  <c r="A45" i="1" l="1"/>
  <c r="A46" i="1" s="1"/>
  <c r="A48" i="1" s="1"/>
  <c r="A49" i="1" s="1"/>
  <c r="A52" i="1" l="1"/>
</calcChain>
</file>

<file path=xl/sharedStrings.xml><?xml version="1.0" encoding="utf-8"?>
<sst xmlns="http://schemas.openxmlformats.org/spreadsheetml/2006/main" count="111" uniqueCount="39">
  <si>
    <t xml:space="preserve">Ведомость поставки материалов и оборудования к техническому заданию </t>
  </si>
  <si>
    <t>№ п/п</t>
  </si>
  <si>
    <t>Наименование материалов/оборудования</t>
  </si>
  <si>
    <t>ед.изм</t>
  </si>
  <si>
    <t>Приобретение материалов/оборудования</t>
  </si>
  <si>
    <t>Заказчиком (кол-во)</t>
  </si>
  <si>
    <t>Подрядчиком (кол-во)</t>
  </si>
  <si>
    <t>V</t>
  </si>
  <si>
    <t>Объем работ</t>
  </si>
  <si>
    <t>Монтажные работы</t>
  </si>
  <si>
    <t>Ограждение площадки водозабора</t>
  </si>
  <si>
    <t>м3</t>
  </si>
  <si>
    <t>тн</t>
  </si>
  <si>
    <t>Монтаж металлоконструкций</t>
  </si>
  <si>
    <t>Водоотводная канава</t>
  </si>
  <si>
    <t>Земляные работы</t>
  </si>
  <si>
    <t>Песок средней крупности</t>
  </si>
  <si>
    <t>Цемент</t>
  </si>
  <si>
    <t>Лист 10мм ГОСТ 103-206 С235 ГОСТ 27772-2015</t>
  </si>
  <si>
    <t>Растворитель Уайт-спирит</t>
  </si>
  <si>
    <t>кг</t>
  </si>
  <si>
    <t>Грунт - эмаль "Винекор-Норд"</t>
  </si>
  <si>
    <t xml:space="preserve">Кремнеорганическая краска КО-198 </t>
  </si>
  <si>
    <t>Лист 4мм ГОСТ 103-206 С235 ГОСТ 27772-2015</t>
  </si>
  <si>
    <t xml:space="preserve">Антикорозийная защита </t>
  </si>
  <si>
    <t>Трубы Ø159х8 мм</t>
  </si>
  <si>
    <t>Свайные работы СВ1.</t>
  </si>
  <si>
    <t>Свайные работы СВ2.</t>
  </si>
  <si>
    <t>Трубы Ø73х5 мм</t>
  </si>
  <si>
    <t>Сетка 2-50-3,0-0 ГОСТ 5336-80</t>
  </si>
  <si>
    <t>Уголок 50х50х5 ГОСТ 8509-93 С245 ГОСТ 27772-2021</t>
  </si>
  <si>
    <t>Уголок 63х63х5 ГОСТ 8509-93 С245 ГОСТ 27772-2021</t>
  </si>
  <si>
    <t>Арматура Ø10А400  ГОСТ 34028-2016</t>
  </si>
  <si>
    <t>Калитка К1</t>
  </si>
  <si>
    <t>Полоса 5х70 ГОСТ 103-2006 С345-6 ГОСТ 27772-2021</t>
  </si>
  <si>
    <t>Петля ПДст ГОСТ 5088-2005</t>
  </si>
  <si>
    <t>Щебень фракции 40-70 мм ГОСТ 8267-93  h=0,15м</t>
  </si>
  <si>
    <t>"Периметральное ограждение площадки водозабора Восточно-Рогозинского месторождения нефти"</t>
  </si>
  <si>
    <t>Приложение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</si>
</sst>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 #,##0.00&quot;р. &quot;;\-#,##0.00&quot;р. &quot;;&quot; -&quot;#&quot;р. &quot;;@\ "/>
    <numFmt numFmtId="165" formatCode="_-* #,##0.00_р_._-;\-* #,##0.00_р_._-;_-* \-??_р_._-;_-@_-"/>
    <numFmt numFmtId="166" formatCode="0.0"/>
    <numFmt numFmtId="167" formatCode="0.000"/>
    <numFmt numFmtId="168" formatCode="0.0000"/>
  </numFmts>
  <fonts count="25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 Cyr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</font>
    <font>
      <sz val="12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6"/>
      <name val="Times New Roman Cyr"/>
      <charset val="204"/>
    </font>
    <font>
      <b/>
      <sz val="14"/>
      <name val="Times New Roman Cyr"/>
      <charset val="204"/>
    </font>
    <font>
      <i/>
      <sz val="12"/>
      <name val="Times New Roman Cyr"/>
      <charset val="204"/>
    </font>
    <font>
      <sz val="12"/>
      <name val="Times New Roman Cyr"/>
      <charset val="204"/>
    </font>
    <font>
      <sz val="11"/>
      <name val="Times New Roman Cyr"/>
      <family val="1"/>
      <charset val="204"/>
    </font>
    <font>
      <b/>
      <sz val="11"/>
      <color rgb="FF0070C0"/>
      <name val="Times New Roman Cyr"/>
      <family val="1"/>
      <charset val="204"/>
    </font>
    <font>
      <i/>
      <sz val="14"/>
      <name val="Times New Roman Cyr"/>
      <charset val="204"/>
    </font>
    <font>
      <b/>
      <sz val="14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3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BF1DE"/>
      </patternFill>
    </fill>
    <fill>
      <patternFill patternType="solid">
        <fgColor theme="0"/>
        <bgColor rgb="FFD7E4BD"/>
      </patternFill>
    </fill>
    <fill>
      <patternFill patternType="solid">
        <fgColor theme="0"/>
        <bgColor rgb="FFFFFFCC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2" fillId="0" borderId="0" applyBorder="0" applyProtection="0"/>
    <xf numFmtId="0" fontId="2" fillId="0" borderId="0"/>
    <xf numFmtId="0" fontId="3" fillId="0" borderId="0"/>
    <xf numFmtId="0" fontId="4" fillId="0" borderId="0"/>
    <xf numFmtId="165" fontId="14" fillId="0" borderId="0" applyBorder="0" applyProtection="0"/>
    <xf numFmtId="0" fontId="1" fillId="0" borderId="0"/>
  </cellStyleXfs>
  <cellXfs count="103">
    <xf numFmtId="0" fontId="0" fillId="0" borderId="0" xfId="0"/>
    <xf numFmtId="0" fontId="5" fillId="2" borderId="0" xfId="0" applyFont="1" applyFill="1"/>
    <xf numFmtId="0" fontId="5" fillId="0" borderId="0" xfId="0" applyFont="1"/>
    <xf numFmtId="0" fontId="6" fillId="2" borderId="0" xfId="0" applyFont="1" applyFill="1"/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9" fillId="2" borderId="0" xfId="0" applyFont="1" applyFill="1" applyBorder="1"/>
    <xf numFmtId="0" fontId="6" fillId="2" borderId="0" xfId="0" applyFont="1" applyFill="1" applyBorder="1"/>
    <xf numFmtId="0" fontId="8" fillId="2" borderId="0" xfId="0" applyFont="1" applyFill="1" applyBorder="1"/>
    <xf numFmtId="0" fontId="11" fillId="2" borderId="0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12" fillId="0" borderId="0" xfId="2" applyFont="1"/>
    <xf numFmtId="0" fontId="12" fillId="2" borderId="0" xfId="0" applyFont="1" applyFill="1" applyAlignment="1">
      <alignment vertical="center" wrapText="1"/>
    </xf>
    <xf numFmtId="4" fontId="5" fillId="2" borderId="0" xfId="0" applyNumberFormat="1" applyFont="1" applyFill="1" applyBorder="1" applyAlignment="1">
      <alignment horizontal="left" wrapText="1"/>
    </xf>
    <xf numFmtId="0" fontId="12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Alignment="1">
      <alignment vertical="top"/>
    </xf>
    <xf numFmtId="0" fontId="7" fillId="2" borderId="0" xfId="0" applyFont="1" applyFill="1" applyBorder="1"/>
    <xf numFmtId="0" fontId="8" fillId="2" borderId="5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center" vertical="center"/>
    </xf>
    <xf numFmtId="0" fontId="9" fillId="3" borderId="0" xfId="0" applyFont="1" applyFill="1" applyBorder="1"/>
    <xf numFmtId="0" fontId="0" fillId="4" borderId="0" xfId="0" applyFont="1" applyFill="1" applyAlignment="1">
      <alignment vertical="top"/>
    </xf>
    <xf numFmtId="0" fontId="0" fillId="4" borderId="0" xfId="0" applyFont="1" applyFill="1" applyAlignment="1">
      <alignment vertical="center"/>
    </xf>
    <xf numFmtId="0" fontId="0" fillId="0" borderId="0" xfId="0" applyFont="1" applyFill="1" applyAlignment="1">
      <alignment vertical="top"/>
    </xf>
    <xf numFmtId="0" fontId="18" fillId="0" borderId="7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top"/>
    </xf>
    <xf numFmtId="0" fontId="19" fillId="0" borderId="0" xfId="0" applyFont="1" applyFill="1" applyAlignment="1">
      <alignment vertical="top"/>
    </xf>
    <xf numFmtId="0" fontId="8" fillId="0" borderId="3" xfId="0" applyFont="1" applyFill="1" applyBorder="1" applyAlignment="1">
      <alignment wrapText="1"/>
    </xf>
    <xf numFmtId="0" fontId="20" fillId="0" borderId="0" xfId="0" applyFont="1" applyFill="1" applyBorder="1" applyAlignment="1">
      <alignment vertical="top"/>
    </xf>
    <xf numFmtId="0" fontId="20" fillId="0" borderId="0" xfId="0" applyFont="1" applyFill="1" applyAlignment="1">
      <alignment vertical="top"/>
    </xf>
    <xf numFmtId="0" fontId="0" fillId="0" borderId="0" xfId="0" applyFont="1" applyFill="1" applyAlignment="1">
      <alignment vertical="center"/>
    </xf>
    <xf numFmtId="0" fontId="19" fillId="3" borderId="1" xfId="0" applyFont="1" applyFill="1" applyBorder="1" applyAlignment="1">
      <alignment vertical="top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/>
    </xf>
    <xf numFmtId="0" fontId="7" fillId="3" borderId="3" xfId="2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left" vertical="center"/>
    </xf>
    <xf numFmtId="167" fontId="8" fillId="4" borderId="1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vertical="top"/>
    </xf>
    <xf numFmtId="0" fontId="1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167" fontId="8" fillId="4" borderId="1" xfId="0" applyNumberFormat="1" applyFont="1" applyFill="1" applyBorder="1" applyAlignment="1">
      <alignment horizontal="center"/>
    </xf>
    <xf numFmtId="0" fontId="23" fillId="4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167" fontId="8" fillId="3" borderId="1" xfId="0" applyNumberFormat="1" applyFont="1" applyFill="1" applyBorder="1" applyAlignment="1">
      <alignment vertical="center"/>
    </xf>
    <xf numFmtId="0" fontId="17" fillId="4" borderId="0" xfId="0" applyFont="1" applyFill="1" applyAlignment="1">
      <alignment horizontal="left" vertical="top"/>
    </xf>
    <xf numFmtId="0" fontId="6" fillId="6" borderId="0" xfId="0" applyFont="1" applyFill="1" applyAlignment="1">
      <alignment horizontal="center"/>
    </xf>
    <xf numFmtId="0" fontId="6" fillId="6" borderId="0" xfId="0" applyFont="1" applyFill="1" applyBorder="1" applyAlignment="1">
      <alignment horizontal="center"/>
    </xf>
    <xf numFmtId="0" fontId="8" fillId="6" borderId="0" xfId="0" applyFont="1" applyFill="1" applyBorder="1" applyAlignment="1">
      <alignment horizontal="center"/>
    </xf>
    <xf numFmtId="49" fontId="11" fillId="6" borderId="0" xfId="2" applyNumberFormat="1" applyFont="1" applyFill="1" applyBorder="1" applyAlignment="1">
      <alignment horizontal="center"/>
    </xf>
    <xf numFmtId="0" fontId="5" fillId="6" borderId="2" xfId="2" applyFont="1" applyFill="1" applyBorder="1" applyAlignment="1">
      <alignment horizontal="center" vertical="top" wrapText="1"/>
    </xf>
    <xf numFmtId="0" fontId="12" fillId="6" borderId="0" xfId="0" applyFont="1" applyFill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/>
    </xf>
    <xf numFmtId="49" fontId="5" fillId="6" borderId="0" xfId="0" applyNumberFormat="1" applyFont="1" applyFill="1" applyAlignment="1">
      <alignment horizontal="center"/>
    </xf>
    <xf numFmtId="0" fontId="5" fillId="2" borderId="2" xfId="2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 vertical="center" wrapText="1"/>
    </xf>
    <xf numFmtId="2" fontId="7" fillId="4" borderId="1" xfId="0" applyNumberFormat="1" applyFont="1" applyFill="1" applyBorder="1" applyAlignment="1">
      <alignment horizontal="center" vertical="center" wrapText="1"/>
    </xf>
    <xf numFmtId="166" fontId="7" fillId="4" borderId="1" xfId="0" applyNumberFormat="1" applyFont="1" applyFill="1" applyBorder="1" applyAlignment="1">
      <alignment horizontal="center" vertical="center" wrapText="1"/>
    </xf>
    <xf numFmtId="166" fontId="7" fillId="3" borderId="1" xfId="0" applyNumberFormat="1" applyFont="1" applyFill="1" applyBorder="1" applyAlignment="1">
      <alignment horizontal="center" vertical="center" wrapText="1"/>
    </xf>
    <xf numFmtId="168" fontId="7" fillId="3" borderId="1" xfId="0" applyNumberFormat="1" applyFont="1" applyFill="1" applyBorder="1" applyAlignment="1">
      <alignment horizontal="center" vertical="center" wrapText="1"/>
    </xf>
    <xf numFmtId="2" fontId="18" fillId="4" borderId="1" xfId="0" applyNumberFormat="1" applyFont="1" applyFill="1" applyBorder="1" applyAlignment="1">
      <alignment horizontal="center"/>
    </xf>
    <xf numFmtId="1" fontId="8" fillId="4" borderId="1" xfId="0" applyNumberFormat="1" applyFont="1" applyFill="1" applyBorder="1" applyAlignment="1">
      <alignment horizontal="center" vertical="center"/>
    </xf>
    <xf numFmtId="167" fontId="7" fillId="3" borderId="1" xfId="0" applyNumberFormat="1" applyFont="1" applyFill="1" applyBorder="1" applyAlignment="1">
      <alignment horizontal="center" vertical="center" wrapText="1"/>
    </xf>
    <xf numFmtId="167" fontId="7" fillId="3" borderId="1" xfId="0" applyNumberFormat="1" applyFont="1" applyFill="1" applyBorder="1" applyAlignment="1">
      <alignment horizontal="center" wrapText="1"/>
    </xf>
    <xf numFmtId="168" fontId="7" fillId="3" borderId="1" xfId="0" applyNumberFormat="1" applyFont="1" applyFill="1" applyBorder="1" applyAlignment="1">
      <alignment horizontal="center" wrapText="1"/>
    </xf>
    <xf numFmtId="1" fontId="18" fillId="4" borderId="1" xfId="0" applyNumberFormat="1" applyFont="1" applyFill="1" applyBorder="1" applyAlignment="1">
      <alignment horizontal="center" vertical="center"/>
    </xf>
    <xf numFmtId="167" fontId="18" fillId="3" borderId="1" xfId="0" applyNumberFormat="1" applyFont="1" applyFill="1" applyBorder="1" applyAlignment="1">
      <alignment horizontal="center" vertical="center"/>
    </xf>
    <xf numFmtId="168" fontId="18" fillId="3" borderId="1" xfId="0" applyNumberFormat="1" applyFont="1" applyFill="1" applyBorder="1" applyAlignment="1">
      <alignment horizontal="center" vertical="center"/>
    </xf>
    <xf numFmtId="0" fontId="7" fillId="3" borderId="1" xfId="2" applyFont="1" applyFill="1" applyBorder="1" applyAlignment="1">
      <alignment horizontal="center" vertical="center"/>
    </xf>
    <xf numFmtId="0" fontId="7" fillId="3" borderId="0" xfId="0" applyFont="1" applyFill="1" applyBorder="1"/>
    <xf numFmtId="0" fontId="21" fillId="3" borderId="3" xfId="0" applyFont="1" applyFill="1" applyBorder="1" applyAlignment="1">
      <alignment horizontal="left" vertical="center"/>
    </xf>
    <xf numFmtId="0" fontId="21" fillId="3" borderId="4" xfId="0" applyFont="1" applyFill="1" applyBorder="1" applyAlignment="1">
      <alignment horizontal="left" vertical="center"/>
    </xf>
    <xf numFmtId="0" fontId="21" fillId="4" borderId="1" xfId="0" applyFont="1" applyFill="1" applyBorder="1" applyAlignment="1">
      <alignment horizontal="left" vertical="center"/>
    </xf>
    <xf numFmtId="0" fontId="22" fillId="3" borderId="8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10" fillId="2" borderId="0" xfId="2" applyFont="1" applyFill="1" applyBorder="1" applyAlignment="1">
      <alignment horizontal="center"/>
    </xf>
    <xf numFmtId="0" fontId="10" fillId="2" borderId="0" xfId="2" applyFont="1" applyFill="1" applyBorder="1" applyAlignment="1">
      <alignment horizontal="center" vertical="top"/>
    </xf>
    <xf numFmtId="0" fontId="17" fillId="0" borderId="8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center" vertical="top" wrapText="1"/>
    </xf>
    <xf numFmtId="0" fontId="15" fillId="5" borderId="4" xfId="0" applyFont="1" applyFill="1" applyBorder="1" applyAlignment="1">
      <alignment horizontal="center" vertical="top" wrapText="1"/>
    </xf>
    <xf numFmtId="0" fontId="16" fillId="4" borderId="3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left" vertical="center"/>
    </xf>
    <xf numFmtId="0" fontId="11" fillId="2" borderId="0" xfId="2" applyFont="1" applyFill="1" applyBorder="1" applyAlignment="1">
      <alignment horizont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right"/>
    </xf>
  </cellXfs>
  <cellStyles count="7">
    <cellStyle name="Денежный 2" xfId="1" xr:uid="{00000000-0005-0000-0000-000000000000}"/>
    <cellStyle name="Обычный" xfId="0" builtinId="0"/>
    <cellStyle name="Обычный 13" xfId="6" xr:uid="{00000000-0005-0000-0000-000002000000}"/>
    <cellStyle name="Обычный 2" xfId="2" xr:uid="{00000000-0005-0000-0000-000003000000}"/>
    <cellStyle name="Обычный 3" xfId="3" xr:uid="{00000000-0005-0000-0000-000004000000}"/>
    <cellStyle name="Обычный 4" xfId="4" xr:uid="{00000000-0005-0000-0000-000005000000}"/>
    <cellStyle name="Финансовый 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52</xdr:row>
      <xdr:rowOff>0</xdr:rowOff>
    </xdr:from>
    <xdr:to>
      <xdr:col>6</xdr:col>
      <xdr:colOff>73440</xdr:colOff>
      <xdr:row>53</xdr:row>
      <xdr:rowOff>21959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601840" y="27351360"/>
          <a:ext cx="73440" cy="2030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73440</xdr:colOff>
      <xdr:row>53</xdr:row>
      <xdr:rowOff>21959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601840" y="27351360"/>
          <a:ext cx="73440" cy="2030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52</xdr:row>
      <xdr:rowOff>0</xdr:rowOff>
    </xdr:from>
    <xdr:to>
      <xdr:col>3</xdr:col>
      <xdr:colOff>71999</xdr:colOff>
      <xdr:row>53</xdr:row>
      <xdr:rowOff>21959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604120" y="27351360"/>
          <a:ext cx="73800" cy="2030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52</xdr:row>
      <xdr:rowOff>0</xdr:rowOff>
    </xdr:from>
    <xdr:to>
      <xdr:col>3</xdr:col>
      <xdr:colOff>71999</xdr:colOff>
      <xdr:row>53</xdr:row>
      <xdr:rowOff>21959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604120" y="27351360"/>
          <a:ext cx="73800" cy="2030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73440</xdr:colOff>
      <xdr:row>53</xdr:row>
      <xdr:rowOff>21959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601840" y="27351360"/>
          <a:ext cx="73440" cy="2030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73440</xdr:colOff>
      <xdr:row>53</xdr:row>
      <xdr:rowOff>21959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601840" y="27351360"/>
          <a:ext cx="73440" cy="2030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73440</xdr:colOff>
      <xdr:row>53</xdr:row>
      <xdr:rowOff>21959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601840" y="27351360"/>
          <a:ext cx="73440" cy="2030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73440</xdr:colOff>
      <xdr:row>53</xdr:row>
      <xdr:rowOff>21959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8601840" y="27351360"/>
          <a:ext cx="73440" cy="2030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73440</xdr:colOff>
      <xdr:row>53</xdr:row>
      <xdr:rowOff>21959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8601840" y="27351360"/>
          <a:ext cx="73440" cy="2030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73440</xdr:colOff>
      <xdr:row>53</xdr:row>
      <xdr:rowOff>21959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8601840" y="27351360"/>
          <a:ext cx="73440" cy="2030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73440</xdr:colOff>
      <xdr:row>53</xdr:row>
      <xdr:rowOff>21959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8601840" y="27351360"/>
          <a:ext cx="73440" cy="2030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73440</xdr:colOff>
      <xdr:row>53</xdr:row>
      <xdr:rowOff>21959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8601840" y="27351360"/>
          <a:ext cx="73440" cy="2030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73440</xdr:colOff>
      <xdr:row>53</xdr:row>
      <xdr:rowOff>21959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8601840" y="27351360"/>
          <a:ext cx="73440" cy="2030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73440</xdr:colOff>
      <xdr:row>53</xdr:row>
      <xdr:rowOff>21959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8601840" y="27351360"/>
          <a:ext cx="73440" cy="2030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73440</xdr:colOff>
      <xdr:row>53</xdr:row>
      <xdr:rowOff>21959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8601840" y="27351360"/>
          <a:ext cx="73440" cy="2030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73440</xdr:colOff>
      <xdr:row>53</xdr:row>
      <xdr:rowOff>21959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8601840" y="27351360"/>
          <a:ext cx="73440" cy="2030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73440</xdr:colOff>
      <xdr:row>53</xdr:row>
      <xdr:rowOff>21959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8601840" y="27351360"/>
          <a:ext cx="73440" cy="2030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73440</xdr:colOff>
      <xdr:row>53</xdr:row>
      <xdr:rowOff>21959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8601840" y="27351360"/>
          <a:ext cx="73440" cy="2030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73440</xdr:colOff>
      <xdr:row>53</xdr:row>
      <xdr:rowOff>21959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8601840" y="27351360"/>
          <a:ext cx="73440" cy="2030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390960</xdr:colOff>
      <xdr:row>52</xdr:row>
      <xdr:rowOff>0</xdr:rowOff>
    </xdr:from>
    <xdr:to>
      <xdr:col>2</xdr:col>
      <xdr:colOff>464400</xdr:colOff>
      <xdr:row>53</xdr:row>
      <xdr:rowOff>21959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5354280" y="27351360"/>
          <a:ext cx="73440" cy="2030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390960</xdr:colOff>
      <xdr:row>52</xdr:row>
      <xdr:rowOff>0</xdr:rowOff>
    </xdr:from>
    <xdr:to>
      <xdr:col>2</xdr:col>
      <xdr:colOff>464400</xdr:colOff>
      <xdr:row>53</xdr:row>
      <xdr:rowOff>21959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5354280" y="27351360"/>
          <a:ext cx="73440" cy="2030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390960</xdr:colOff>
      <xdr:row>52</xdr:row>
      <xdr:rowOff>0</xdr:rowOff>
    </xdr:from>
    <xdr:to>
      <xdr:col>2</xdr:col>
      <xdr:colOff>464400</xdr:colOff>
      <xdr:row>53</xdr:row>
      <xdr:rowOff>21959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5354280" y="27351360"/>
          <a:ext cx="73440" cy="2030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73440</xdr:colOff>
      <xdr:row>53</xdr:row>
      <xdr:rowOff>21959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8601840" y="27351360"/>
          <a:ext cx="73440" cy="2030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73440</xdr:colOff>
      <xdr:row>53</xdr:row>
      <xdr:rowOff>21959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8601840" y="27351360"/>
          <a:ext cx="73440" cy="2030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73440</xdr:colOff>
      <xdr:row>53</xdr:row>
      <xdr:rowOff>21959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8601840" y="27351360"/>
          <a:ext cx="73440" cy="2030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73440</xdr:colOff>
      <xdr:row>53</xdr:row>
      <xdr:rowOff>21959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8601840" y="27351360"/>
          <a:ext cx="73440" cy="2030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73440</xdr:colOff>
      <xdr:row>53</xdr:row>
      <xdr:rowOff>21959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8601840" y="27351360"/>
          <a:ext cx="73440" cy="2030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52</xdr:row>
      <xdr:rowOff>0</xdr:rowOff>
    </xdr:from>
    <xdr:to>
      <xdr:col>3</xdr:col>
      <xdr:colOff>73440</xdr:colOff>
      <xdr:row>53</xdr:row>
      <xdr:rowOff>21959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5625360" y="27351360"/>
          <a:ext cx="73440" cy="2030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73440</xdr:colOff>
      <xdr:row>53</xdr:row>
      <xdr:rowOff>21959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8601840" y="27351360"/>
          <a:ext cx="73440" cy="2030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73440</xdr:colOff>
      <xdr:row>53</xdr:row>
      <xdr:rowOff>21959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8601840" y="27351360"/>
          <a:ext cx="73440" cy="2030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73440</xdr:colOff>
      <xdr:row>53</xdr:row>
      <xdr:rowOff>21959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8601840" y="27351360"/>
          <a:ext cx="73440" cy="2030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73440</xdr:colOff>
      <xdr:row>53</xdr:row>
      <xdr:rowOff>21959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8601840" y="27351360"/>
          <a:ext cx="73440" cy="2030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73440</xdr:colOff>
      <xdr:row>53</xdr:row>
      <xdr:rowOff>21959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8601840" y="27351360"/>
          <a:ext cx="73440" cy="2030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390960</xdr:colOff>
      <xdr:row>52</xdr:row>
      <xdr:rowOff>0</xdr:rowOff>
    </xdr:from>
    <xdr:to>
      <xdr:col>2</xdr:col>
      <xdr:colOff>464400</xdr:colOff>
      <xdr:row>53</xdr:row>
      <xdr:rowOff>21959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5354280" y="27351360"/>
          <a:ext cx="73440" cy="2030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390960</xdr:colOff>
      <xdr:row>52</xdr:row>
      <xdr:rowOff>0</xdr:rowOff>
    </xdr:from>
    <xdr:to>
      <xdr:col>2</xdr:col>
      <xdr:colOff>464400</xdr:colOff>
      <xdr:row>53</xdr:row>
      <xdr:rowOff>21959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5354280" y="27351360"/>
          <a:ext cx="73440" cy="2030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390960</xdr:colOff>
      <xdr:row>52</xdr:row>
      <xdr:rowOff>0</xdr:rowOff>
    </xdr:from>
    <xdr:to>
      <xdr:col>2</xdr:col>
      <xdr:colOff>464400</xdr:colOff>
      <xdr:row>53</xdr:row>
      <xdr:rowOff>21959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5354280" y="27351360"/>
          <a:ext cx="73440" cy="2030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52</xdr:row>
      <xdr:rowOff>0</xdr:rowOff>
    </xdr:from>
    <xdr:to>
      <xdr:col>3</xdr:col>
      <xdr:colOff>71999</xdr:colOff>
      <xdr:row>53</xdr:row>
      <xdr:rowOff>21959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5604120" y="27351360"/>
          <a:ext cx="73800" cy="2030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640800</xdr:colOff>
      <xdr:row>52</xdr:row>
      <xdr:rowOff>0</xdr:rowOff>
    </xdr:from>
    <xdr:to>
      <xdr:col>3</xdr:col>
      <xdr:colOff>71999</xdr:colOff>
      <xdr:row>53</xdr:row>
      <xdr:rowOff>21959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5604120" y="27351360"/>
          <a:ext cx="73800" cy="2030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390960</xdr:colOff>
      <xdr:row>52</xdr:row>
      <xdr:rowOff>0</xdr:rowOff>
    </xdr:from>
    <xdr:to>
      <xdr:col>2</xdr:col>
      <xdr:colOff>464400</xdr:colOff>
      <xdr:row>53</xdr:row>
      <xdr:rowOff>21959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5354280" y="27351360"/>
          <a:ext cx="73440" cy="2030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73440</xdr:colOff>
      <xdr:row>53</xdr:row>
      <xdr:rowOff>21959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8601840" y="27351360"/>
          <a:ext cx="73440" cy="2030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73440</xdr:colOff>
      <xdr:row>53</xdr:row>
      <xdr:rowOff>21959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8601840" y="27351360"/>
          <a:ext cx="73440" cy="2030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73440</xdr:colOff>
      <xdr:row>53</xdr:row>
      <xdr:rowOff>21959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8601840" y="27351360"/>
          <a:ext cx="73440" cy="2030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73440</xdr:colOff>
      <xdr:row>53</xdr:row>
      <xdr:rowOff>21959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8601840" y="27351360"/>
          <a:ext cx="73440" cy="2030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73440</xdr:colOff>
      <xdr:row>53</xdr:row>
      <xdr:rowOff>21959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8601840" y="27351360"/>
          <a:ext cx="73440" cy="2030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431280</xdr:colOff>
      <xdr:row>52</xdr:row>
      <xdr:rowOff>0</xdr:rowOff>
    </xdr:from>
    <xdr:to>
      <xdr:col>2</xdr:col>
      <xdr:colOff>504720</xdr:colOff>
      <xdr:row>53</xdr:row>
      <xdr:rowOff>21959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5394600" y="27351360"/>
          <a:ext cx="73440" cy="2030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431280</xdr:colOff>
      <xdr:row>52</xdr:row>
      <xdr:rowOff>0</xdr:rowOff>
    </xdr:from>
    <xdr:to>
      <xdr:col>2</xdr:col>
      <xdr:colOff>504720</xdr:colOff>
      <xdr:row>53</xdr:row>
      <xdr:rowOff>21959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5394600" y="27351360"/>
          <a:ext cx="73440" cy="2030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431280</xdr:colOff>
      <xdr:row>52</xdr:row>
      <xdr:rowOff>0</xdr:rowOff>
    </xdr:from>
    <xdr:to>
      <xdr:col>2</xdr:col>
      <xdr:colOff>504720</xdr:colOff>
      <xdr:row>53</xdr:row>
      <xdr:rowOff>21959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5394600" y="27351360"/>
          <a:ext cx="73440" cy="2030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oneCellAnchor>
    <xdr:from>
      <xdr:col>2</xdr:col>
      <xdr:colOff>3638994</xdr:colOff>
      <xdr:row>15</xdr:row>
      <xdr:rowOff>0</xdr:rowOff>
    </xdr:from>
    <xdr:ext cx="76200" cy="20002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5829744" y="940339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15</xdr:row>
      <xdr:rowOff>0</xdr:rowOff>
    </xdr:from>
    <xdr:ext cx="76200" cy="20002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5829744" y="940339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34</xdr:row>
      <xdr:rowOff>0</xdr:rowOff>
    </xdr:from>
    <xdr:ext cx="76200" cy="20002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5308110" y="1091618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34</xdr:row>
      <xdr:rowOff>0</xdr:rowOff>
    </xdr:from>
    <xdr:ext cx="76200" cy="20002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5308110" y="1091618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574325</xdr:colOff>
      <xdr:row>16</xdr:row>
      <xdr:rowOff>154616</xdr:rowOff>
    </xdr:from>
    <xdr:ext cx="76200" cy="20002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5313013" y="544099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3638994</xdr:colOff>
      <xdr:row>38</xdr:row>
      <xdr:rowOff>0</xdr:rowOff>
    </xdr:from>
    <xdr:ext cx="76200" cy="20002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0277919" y="11677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3638994</xdr:colOff>
      <xdr:row>38</xdr:row>
      <xdr:rowOff>0</xdr:rowOff>
    </xdr:from>
    <xdr:ext cx="76200" cy="20002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0277919" y="11677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45</xdr:row>
      <xdr:rowOff>191035</xdr:rowOff>
    </xdr:from>
    <xdr:ext cx="76200" cy="20002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5308110" y="1244018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45</xdr:row>
      <xdr:rowOff>191035</xdr:rowOff>
    </xdr:from>
    <xdr:ext cx="76200" cy="20002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5308110" y="1244018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3638994</xdr:colOff>
      <xdr:row>38</xdr:row>
      <xdr:rowOff>0</xdr:rowOff>
    </xdr:from>
    <xdr:ext cx="76200" cy="20002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0277919" y="11677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3638994</xdr:colOff>
      <xdr:row>38</xdr:row>
      <xdr:rowOff>0</xdr:rowOff>
    </xdr:from>
    <xdr:ext cx="76200" cy="20002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0277919" y="11677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3638994</xdr:colOff>
      <xdr:row>38</xdr:row>
      <xdr:rowOff>0</xdr:rowOff>
    </xdr:from>
    <xdr:ext cx="76200" cy="20002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0277919" y="11677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3638994</xdr:colOff>
      <xdr:row>38</xdr:row>
      <xdr:rowOff>0</xdr:rowOff>
    </xdr:from>
    <xdr:ext cx="76200" cy="20002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0277919" y="11677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38</xdr:row>
      <xdr:rowOff>0</xdr:rowOff>
    </xdr:from>
    <xdr:ext cx="76200" cy="20002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5829744" y="11677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38</xdr:row>
      <xdr:rowOff>0</xdr:rowOff>
    </xdr:from>
    <xdr:ext cx="76200" cy="20002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5829744" y="11677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38</xdr:row>
      <xdr:rowOff>0</xdr:rowOff>
    </xdr:from>
    <xdr:ext cx="76200" cy="20002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5829744" y="11677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38</xdr:row>
      <xdr:rowOff>0</xdr:rowOff>
    </xdr:from>
    <xdr:ext cx="76200" cy="20002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5829744" y="11677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38</xdr:row>
      <xdr:rowOff>0</xdr:rowOff>
    </xdr:from>
    <xdr:ext cx="76200" cy="20002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5829744" y="116776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574326</xdr:colOff>
      <xdr:row>38</xdr:row>
      <xdr:rowOff>59531</xdr:rowOff>
    </xdr:from>
    <xdr:ext cx="76200" cy="20002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5920232" y="767953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3638994</xdr:colOff>
      <xdr:row>50</xdr:row>
      <xdr:rowOff>0</xdr:rowOff>
    </xdr:from>
    <xdr:ext cx="76200" cy="20002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0277919" y="13182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3638994</xdr:colOff>
      <xdr:row>50</xdr:row>
      <xdr:rowOff>0</xdr:rowOff>
    </xdr:from>
    <xdr:ext cx="76200" cy="20002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0277919" y="13182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51</xdr:row>
      <xdr:rowOff>0</xdr:rowOff>
    </xdr:from>
    <xdr:ext cx="76200" cy="200025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5308110" y="1394513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51</xdr:row>
      <xdr:rowOff>0</xdr:rowOff>
    </xdr:from>
    <xdr:ext cx="76200" cy="20002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5308110" y="1394513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3638994</xdr:colOff>
      <xdr:row>50</xdr:row>
      <xdr:rowOff>0</xdr:rowOff>
    </xdr:from>
    <xdr:ext cx="76200" cy="200025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0277919" y="13182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3638994</xdr:colOff>
      <xdr:row>50</xdr:row>
      <xdr:rowOff>0</xdr:rowOff>
    </xdr:from>
    <xdr:ext cx="76200" cy="200025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0277919" y="13182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3638994</xdr:colOff>
      <xdr:row>50</xdr:row>
      <xdr:rowOff>0</xdr:rowOff>
    </xdr:from>
    <xdr:ext cx="76200" cy="200025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0277919" y="13182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3638994</xdr:colOff>
      <xdr:row>50</xdr:row>
      <xdr:rowOff>0</xdr:rowOff>
    </xdr:from>
    <xdr:ext cx="76200" cy="200025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0277919" y="13182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50</xdr:row>
      <xdr:rowOff>0</xdr:rowOff>
    </xdr:from>
    <xdr:ext cx="76200" cy="200025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5829744" y="13182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50</xdr:row>
      <xdr:rowOff>0</xdr:rowOff>
    </xdr:from>
    <xdr:ext cx="76200" cy="200025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5829744" y="13182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50</xdr:row>
      <xdr:rowOff>0</xdr:rowOff>
    </xdr:from>
    <xdr:ext cx="76200" cy="200025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5829744" y="13182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50</xdr:row>
      <xdr:rowOff>0</xdr:rowOff>
    </xdr:from>
    <xdr:ext cx="76200" cy="200025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5829744" y="13182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50</xdr:row>
      <xdr:rowOff>0</xdr:rowOff>
    </xdr:from>
    <xdr:ext cx="76200" cy="200025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5829744" y="13182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50</xdr:row>
      <xdr:rowOff>0</xdr:rowOff>
    </xdr:from>
    <xdr:ext cx="76200" cy="200025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5829744" y="13182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46</xdr:row>
      <xdr:rowOff>0</xdr:rowOff>
    </xdr:from>
    <xdr:ext cx="76200" cy="200025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5350973" y="715619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640860</xdr:colOff>
      <xdr:row>46</xdr:row>
      <xdr:rowOff>0</xdr:rowOff>
    </xdr:from>
    <xdr:ext cx="76200" cy="200025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5350973" y="715619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51</xdr:row>
      <xdr:rowOff>0</xdr:rowOff>
    </xdr:from>
    <xdr:ext cx="76200" cy="200025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5348732" y="488156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51</xdr:row>
      <xdr:rowOff>0</xdr:rowOff>
    </xdr:from>
    <xdr:ext cx="76200" cy="200025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5348732" y="488156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51</xdr:row>
      <xdr:rowOff>0</xdr:rowOff>
    </xdr:from>
    <xdr:ext cx="76200" cy="200025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5348732" y="488156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574325</xdr:colOff>
      <xdr:row>52</xdr:row>
      <xdr:rowOff>0</xdr:rowOff>
    </xdr:from>
    <xdr:ext cx="76200" cy="200025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5313013" y="523858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574325</xdr:colOff>
      <xdr:row>17</xdr:row>
      <xdr:rowOff>154616</xdr:rowOff>
    </xdr:from>
    <xdr:ext cx="76200" cy="200025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5313013" y="523858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23</xdr:row>
      <xdr:rowOff>0</xdr:rowOff>
    </xdr:from>
    <xdr:ext cx="76200" cy="200025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5348732" y="488156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23</xdr:row>
      <xdr:rowOff>0</xdr:rowOff>
    </xdr:from>
    <xdr:ext cx="76200" cy="200025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5348732" y="488156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3638994</xdr:colOff>
      <xdr:row>23</xdr:row>
      <xdr:rowOff>0</xdr:rowOff>
    </xdr:from>
    <xdr:ext cx="76200" cy="200025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5348732" y="4881563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574325</xdr:colOff>
      <xdr:row>24</xdr:row>
      <xdr:rowOff>154616</xdr:rowOff>
    </xdr:from>
    <xdr:ext cx="76200" cy="200025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5313013" y="523858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574325</xdr:colOff>
      <xdr:row>25</xdr:row>
      <xdr:rowOff>154616</xdr:rowOff>
    </xdr:from>
    <xdr:ext cx="76200" cy="200025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5313013" y="5440991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F57"/>
  <sheetViews>
    <sheetView tabSelected="1" view="pageBreakPreview" zoomScaleNormal="80" zoomScaleSheetLayoutView="100" zoomScalePageLayoutView="70" workbookViewId="0">
      <selection activeCell="B9" sqref="B9:B10"/>
    </sheetView>
  </sheetViews>
  <sheetFormatPr defaultColWidth="9.1796875" defaultRowHeight="14.5" outlineLevelRow="1" x14ac:dyDescent="0.35"/>
  <cols>
    <col min="1" max="1" width="8.81640625" style="1" customWidth="1"/>
    <col min="2" max="2" width="93" style="1" customWidth="1"/>
    <col min="3" max="3" width="9.1796875" style="1"/>
    <col min="4" max="4" width="11.54296875" style="66" customWidth="1"/>
    <col min="5" max="5" width="12.81640625" style="1" customWidth="1"/>
    <col min="6" max="6" width="13.7265625" style="1" customWidth="1"/>
    <col min="7" max="7" width="14.26953125" style="2" bestFit="1" customWidth="1"/>
    <col min="8" max="1020" width="9.1796875" style="2"/>
  </cols>
  <sheetData>
    <row r="1" spans="1:11" ht="16.5" x14ac:dyDescent="0.35">
      <c r="A1" s="3"/>
      <c r="B1" s="3"/>
      <c r="C1" s="4"/>
      <c r="D1" s="59"/>
      <c r="E1" s="102" t="s">
        <v>38</v>
      </c>
      <c r="F1" s="102"/>
      <c r="G1" s="5"/>
    </row>
    <row r="2" spans="1:11" ht="15.5" x14ac:dyDescent="0.35">
      <c r="A2" s="3"/>
      <c r="B2" s="3"/>
      <c r="C2" s="6"/>
      <c r="D2" s="59"/>
      <c r="E2" s="3"/>
      <c r="F2" s="28"/>
      <c r="G2" s="7"/>
    </row>
    <row r="3" spans="1:11" ht="15.5" x14ac:dyDescent="0.35">
      <c r="A3" s="8"/>
      <c r="B3" s="8"/>
      <c r="C3" s="9"/>
      <c r="D3" s="60"/>
      <c r="E3" s="2"/>
      <c r="F3" s="9"/>
    </row>
    <row r="4" spans="1:11" ht="15.5" x14ac:dyDescent="0.35">
      <c r="A4" s="29"/>
      <c r="B4" s="8"/>
      <c r="C4" s="10"/>
      <c r="D4" s="61"/>
      <c r="E4" s="8"/>
      <c r="F4" s="10"/>
    </row>
    <row r="5" spans="1:11" ht="39" customHeight="1" x14ac:dyDescent="0.35">
      <c r="A5" s="88" t="s">
        <v>0</v>
      </c>
      <c r="B5" s="88"/>
      <c r="C5" s="88"/>
      <c r="D5" s="88"/>
      <c r="E5" s="88"/>
      <c r="F5" s="88"/>
    </row>
    <row r="6" spans="1:11" ht="10.5" customHeight="1" x14ac:dyDescent="0.35">
      <c r="A6" s="89"/>
      <c r="B6" s="89"/>
      <c r="C6" s="89"/>
      <c r="D6" s="89"/>
      <c r="E6" s="89"/>
      <c r="F6" s="89"/>
    </row>
    <row r="7" spans="1:11" ht="18.75" customHeight="1" x14ac:dyDescent="0.35">
      <c r="A7" s="97" t="s">
        <v>37</v>
      </c>
      <c r="B7" s="97"/>
      <c r="C7" s="97"/>
      <c r="D7" s="97"/>
      <c r="E7" s="97"/>
      <c r="F7" s="97"/>
    </row>
    <row r="8" spans="1:11" ht="15.5" x14ac:dyDescent="0.35">
      <c r="A8" s="11"/>
      <c r="B8" s="11"/>
      <c r="C8" s="11"/>
      <c r="D8" s="62"/>
      <c r="E8" s="11"/>
      <c r="F8" s="11"/>
    </row>
    <row r="9" spans="1:11" s="14" customFormat="1" ht="30.75" customHeight="1" x14ac:dyDescent="0.3">
      <c r="A9" s="98" t="s">
        <v>1</v>
      </c>
      <c r="B9" s="98" t="s">
        <v>2</v>
      </c>
      <c r="C9" s="98" t="s">
        <v>3</v>
      </c>
      <c r="D9" s="100" t="s">
        <v>8</v>
      </c>
      <c r="E9" s="99" t="s">
        <v>4</v>
      </c>
      <c r="F9" s="99"/>
    </row>
    <row r="10" spans="1:11" s="14" customFormat="1" ht="61.5" customHeight="1" x14ac:dyDescent="0.3">
      <c r="A10" s="98"/>
      <c r="B10" s="98"/>
      <c r="C10" s="98"/>
      <c r="D10" s="101"/>
      <c r="E10" s="13" t="s">
        <v>5</v>
      </c>
      <c r="F10" s="13" t="s">
        <v>6</v>
      </c>
    </row>
    <row r="11" spans="1:11" s="14" customFormat="1" ht="14" x14ac:dyDescent="0.3">
      <c r="A11" s="12">
        <v>1</v>
      </c>
      <c r="B11" s="12">
        <v>2</v>
      </c>
      <c r="C11" s="27">
        <v>3</v>
      </c>
      <c r="D11" s="63">
        <v>4</v>
      </c>
      <c r="E11" s="67">
        <v>5</v>
      </c>
      <c r="F11" s="67">
        <v>6</v>
      </c>
    </row>
    <row r="12" spans="1:11" s="30" customFormat="1" ht="26.25" customHeight="1" x14ac:dyDescent="0.35">
      <c r="A12" s="92" t="s">
        <v>9</v>
      </c>
      <c r="B12" s="93"/>
      <c r="C12" s="93"/>
      <c r="D12" s="93"/>
      <c r="E12" s="93"/>
      <c r="F12" s="93"/>
    </row>
    <row r="13" spans="1:11" s="30" customFormat="1" ht="17.5" x14ac:dyDescent="0.35">
      <c r="A13" s="94" t="s">
        <v>10</v>
      </c>
      <c r="B13" s="95"/>
      <c r="C13" s="95"/>
      <c r="D13" s="95"/>
      <c r="E13" s="95"/>
      <c r="F13" s="95"/>
      <c r="H13" s="31"/>
    </row>
    <row r="14" spans="1:11" s="32" customFormat="1" ht="16.5" customHeight="1" x14ac:dyDescent="0.35">
      <c r="A14" s="90" t="s">
        <v>26</v>
      </c>
      <c r="B14" s="91"/>
      <c r="C14" s="91"/>
      <c r="D14" s="91"/>
      <c r="E14" s="91"/>
      <c r="F14" s="91"/>
    </row>
    <row r="15" spans="1:11" s="35" customFormat="1" ht="15.75" customHeight="1" x14ac:dyDescent="0.35">
      <c r="A15" s="33">
        <v>1</v>
      </c>
      <c r="B15" s="36" t="s">
        <v>25</v>
      </c>
      <c r="C15" s="26" t="s">
        <v>12</v>
      </c>
      <c r="D15" s="68">
        <v>11.544</v>
      </c>
      <c r="E15" s="44" t="s">
        <v>7</v>
      </c>
      <c r="F15" s="40"/>
      <c r="G15" s="34"/>
      <c r="H15" s="34"/>
      <c r="I15" s="34"/>
      <c r="J15" s="34"/>
      <c r="K15" s="34"/>
    </row>
    <row r="16" spans="1:11" s="31" customFormat="1" ht="15.5" x14ac:dyDescent="0.35">
      <c r="A16" s="42">
        <f>A15+1</f>
        <v>2</v>
      </c>
      <c r="B16" s="43" t="s">
        <v>16</v>
      </c>
      <c r="C16" s="42" t="s">
        <v>11</v>
      </c>
      <c r="D16" s="69">
        <f>7.7/6*5</f>
        <v>6.416666666666667</v>
      </c>
      <c r="E16" s="44"/>
      <c r="F16" s="44" t="s">
        <v>7</v>
      </c>
    </row>
    <row r="17" spans="1:11" s="31" customFormat="1" ht="15.5" x14ac:dyDescent="0.35">
      <c r="A17" s="42">
        <f>A16+1</f>
        <v>3</v>
      </c>
      <c r="B17" s="43" t="s">
        <v>17</v>
      </c>
      <c r="C17" s="42" t="s">
        <v>12</v>
      </c>
      <c r="D17" s="70">
        <f>7.7/6*1.4</f>
        <v>1.7966666666666666</v>
      </c>
      <c r="E17" s="44"/>
      <c r="F17" s="44" t="s">
        <v>7</v>
      </c>
    </row>
    <row r="18" spans="1:11" s="38" customFormat="1" ht="37.5" customHeight="1" x14ac:dyDescent="0.35">
      <c r="A18" s="42">
        <f t="shared" ref="A18:A21" si="0">A17+1</f>
        <v>4</v>
      </c>
      <c r="B18" s="46" t="s">
        <v>18</v>
      </c>
      <c r="C18" s="41" t="s">
        <v>12</v>
      </c>
      <c r="D18" s="71">
        <f>0.00314*62</f>
        <v>0.19467999999999999</v>
      </c>
      <c r="E18" s="81" t="s">
        <v>7</v>
      </c>
      <c r="G18" s="37"/>
      <c r="H18" s="37"/>
      <c r="I18" s="37"/>
      <c r="J18" s="37"/>
      <c r="K18" s="37"/>
    </row>
    <row r="19" spans="1:11" s="38" customFormat="1" ht="15.75" customHeight="1" x14ac:dyDescent="0.35">
      <c r="A19" s="42">
        <f t="shared" si="0"/>
        <v>5</v>
      </c>
      <c r="B19" s="46" t="s">
        <v>31</v>
      </c>
      <c r="C19" s="41" t="s">
        <v>12</v>
      </c>
      <c r="D19" s="72">
        <f>2*0.00072</f>
        <v>1.4400000000000001E-3</v>
      </c>
      <c r="E19" s="44"/>
      <c r="F19" s="45" t="s">
        <v>7</v>
      </c>
      <c r="G19" s="37"/>
      <c r="H19" s="37"/>
      <c r="I19" s="37"/>
      <c r="J19" s="37"/>
      <c r="K19" s="37"/>
    </row>
    <row r="20" spans="1:11" s="51" customFormat="1" ht="15.5" x14ac:dyDescent="0.35">
      <c r="A20" s="42">
        <f>A19+1</f>
        <v>6</v>
      </c>
      <c r="B20" s="49" t="s">
        <v>19</v>
      </c>
      <c r="C20" s="42" t="s">
        <v>20</v>
      </c>
      <c r="D20" s="73">
        <f>193.5*0.32+193.5*0.028</f>
        <v>67.338000000000008</v>
      </c>
      <c r="E20" s="50"/>
      <c r="F20" s="44" t="s">
        <v>7</v>
      </c>
    </row>
    <row r="21" spans="1:11" s="55" customFormat="1" ht="17.25" customHeight="1" x14ac:dyDescent="0.35">
      <c r="A21" s="42">
        <f t="shared" si="0"/>
        <v>7</v>
      </c>
      <c r="B21" s="53" t="s">
        <v>22</v>
      </c>
      <c r="C21" s="42" t="s">
        <v>20</v>
      </c>
      <c r="D21" s="74">
        <f>0.13*193.5*2</f>
        <v>50.31</v>
      </c>
      <c r="E21" s="54"/>
      <c r="F21" s="44" t="s">
        <v>7</v>
      </c>
    </row>
    <row r="22" spans="1:11" s="32" customFormat="1" ht="16.5" customHeight="1" x14ac:dyDescent="0.35">
      <c r="A22" s="90" t="s">
        <v>27</v>
      </c>
      <c r="B22" s="91"/>
      <c r="C22" s="91"/>
      <c r="D22" s="91"/>
      <c r="E22" s="91"/>
      <c r="F22" s="91"/>
    </row>
    <row r="23" spans="1:11" s="35" customFormat="1" ht="15.75" customHeight="1" x14ac:dyDescent="0.35">
      <c r="A23" s="33">
        <f>A21+1</f>
        <v>8</v>
      </c>
      <c r="B23" s="36" t="s">
        <v>25</v>
      </c>
      <c r="C23" s="26" t="s">
        <v>12</v>
      </c>
      <c r="D23" s="68">
        <v>0.502</v>
      </c>
      <c r="E23" s="44" t="s">
        <v>7</v>
      </c>
      <c r="F23" s="40"/>
      <c r="G23" s="34"/>
      <c r="H23" s="34"/>
      <c r="I23" s="34"/>
      <c r="J23" s="34"/>
      <c r="K23" s="34"/>
    </row>
    <row r="24" spans="1:11" s="31" customFormat="1" ht="15.5" x14ac:dyDescent="0.35">
      <c r="A24" s="42">
        <f>A23+1</f>
        <v>9</v>
      </c>
      <c r="B24" s="43" t="s">
        <v>16</v>
      </c>
      <c r="C24" s="42" t="s">
        <v>11</v>
      </c>
      <c r="D24" s="42">
        <f>0.3/6*5</f>
        <v>0.24999999999999997</v>
      </c>
      <c r="E24" s="44"/>
      <c r="F24" s="44" t="s">
        <v>7</v>
      </c>
    </row>
    <row r="25" spans="1:11" s="31" customFormat="1" ht="33" customHeight="1" x14ac:dyDescent="0.35">
      <c r="A25" s="42">
        <f>A24+1</f>
        <v>10</v>
      </c>
      <c r="B25" s="43" t="s">
        <v>17</v>
      </c>
      <c r="C25" s="42" t="s">
        <v>12</v>
      </c>
      <c r="D25" s="42">
        <f>0.3/6*1.4</f>
        <v>6.9999999999999993E-2</v>
      </c>
      <c r="E25" s="44"/>
      <c r="F25" s="44" t="s">
        <v>7</v>
      </c>
    </row>
    <row r="26" spans="1:11" s="38" customFormat="1" ht="31.5" customHeight="1" x14ac:dyDescent="0.35">
      <c r="A26" s="42">
        <f t="shared" ref="A26:A28" si="1">A25+1</f>
        <v>11</v>
      </c>
      <c r="B26" s="46" t="s">
        <v>18</v>
      </c>
      <c r="C26" s="41" t="s">
        <v>12</v>
      </c>
      <c r="D26" s="75">
        <f>0.00314*2</f>
        <v>6.28E-3</v>
      </c>
      <c r="E26" s="44"/>
      <c r="F26" s="45" t="s">
        <v>7</v>
      </c>
      <c r="G26" s="37"/>
      <c r="H26" s="37"/>
      <c r="I26" s="37"/>
      <c r="J26" s="37"/>
      <c r="K26" s="37"/>
    </row>
    <row r="27" spans="1:11" s="51" customFormat="1" ht="15.5" x14ac:dyDescent="0.35">
      <c r="A27" s="42">
        <f>A26+1</f>
        <v>12</v>
      </c>
      <c r="B27" s="49" t="s">
        <v>19</v>
      </c>
      <c r="C27" s="42" t="s">
        <v>20</v>
      </c>
      <c r="D27" s="73">
        <f>8.4*0.32+8.4*0.028</f>
        <v>2.9232</v>
      </c>
      <c r="E27" s="50"/>
      <c r="F27" s="44" t="s">
        <v>7</v>
      </c>
    </row>
    <row r="28" spans="1:11" s="55" customFormat="1" ht="17.25" customHeight="1" x14ac:dyDescent="0.35">
      <c r="A28" s="42">
        <f t="shared" si="1"/>
        <v>13</v>
      </c>
      <c r="B28" s="53" t="s">
        <v>22</v>
      </c>
      <c r="C28" s="42" t="s">
        <v>20</v>
      </c>
      <c r="D28" s="74">
        <f>0.13*8.4*2</f>
        <v>2.1840000000000002</v>
      </c>
      <c r="E28" s="54"/>
      <c r="F28" s="44" t="s">
        <v>7</v>
      </c>
    </row>
    <row r="29" spans="1:11" s="32" customFormat="1" ht="19.5" customHeight="1" x14ac:dyDescent="0.35">
      <c r="A29" s="96" t="s">
        <v>13</v>
      </c>
      <c r="B29" s="84"/>
      <c r="C29" s="84"/>
      <c r="D29" s="84"/>
      <c r="E29" s="84"/>
      <c r="F29" s="84"/>
    </row>
    <row r="30" spans="1:11" s="58" customFormat="1" ht="15.5" x14ac:dyDescent="0.35">
      <c r="A30" s="56">
        <v>14</v>
      </c>
      <c r="B30" s="36" t="s">
        <v>25</v>
      </c>
      <c r="C30" s="47" t="s">
        <v>12</v>
      </c>
      <c r="D30" s="76">
        <f>371.09*0.02979</f>
        <v>11.0547711</v>
      </c>
      <c r="E30" s="44" t="s">
        <v>7</v>
      </c>
      <c r="F30" s="44"/>
    </row>
    <row r="31" spans="1:11" s="58" customFormat="1" ht="15.5" x14ac:dyDescent="0.35">
      <c r="A31" s="56">
        <f>A30+1</f>
        <v>15</v>
      </c>
      <c r="B31" s="36" t="s">
        <v>28</v>
      </c>
      <c r="C31" s="47" t="s">
        <v>12</v>
      </c>
      <c r="D31" s="76">
        <f>965.9*0.00838+28.1*0.00838</f>
        <v>8.32972</v>
      </c>
      <c r="E31" s="44" t="s">
        <v>7</v>
      </c>
      <c r="F31" s="44"/>
    </row>
    <row r="32" spans="1:11" s="58" customFormat="1" ht="15.5" x14ac:dyDescent="0.35">
      <c r="A32" s="56">
        <f>A31+1</f>
        <v>16</v>
      </c>
      <c r="B32" s="46" t="s">
        <v>32</v>
      </c>
      <c r="C32" s="47" t="s">
        <v>12</v>
      </c>
      <c r="D32" s="76">
        <f>1125.8*0.00062</f>
        <v>0.69799599999999995</v>
      </c>
      <c r="E32" s="57"/>
      <c r="F32" s="44" t="s">
        <v>7</v>
      </c>
    </row>
    <row r="33" spans="1:6" s="58" customFormat="1" ht="15.5" x14ac:dyDescent="0.35">
      <c r="A33" s="56">
        <f t="shared" ref="A33:A34" si="2">A32+1</f>
        <v>17</v>
      </c>
      <c r="B33" s="46" t="s">
        <v>29</v>
      </c>
      <c r="C33" s="47" t="s">
        <v>12</v>
      </c>
      <c r="D33" s="76">
        <f>585.7*0.00244</f>
        <v>1.429108</v>
      </c>
      <c r="E33" s="57"/>
      <c r="F33" s="44" t="s">
        <v>7</v>
      </c>
    </row>
    <row r="34" spans="1:6" s="58" customFormat="1" ht="15.5" x14ac:dyDescent="0.35">
      <c r="A34" s="56">
        <f t="shared" si="2"/>
        <v>18</v>
      </c>
      <c r="B34" s="46" t="s">
        <v>30</v>
      </c>
      <c r="C34" s="47" t="s">
        <v>12</v>
      </c>
      <c r="D34" s="77">
        <f>2*0.00019</f>
        <v>3.8000000000000002E-4</v>
      </c>
      <c r="E34" s="57"/>
      <c r="F34" s="44" t="s">
        <v>7</v>
      </c>
    </row>
    <row r="35" spans="1:6" s="55" customFormat="1" ht="21.75" customHeight="1" x14ac:dyDescent="0.35">
      <c r="A35" s="85" t="s">
        <v>24</v>
      </c>
      <c r="B35" s="85"/>
      <c r="C35" s="85"/>
      <c r="D35" s="85"/>
      <c r="E35" s="85"/>
      <c r="F35" s="85"/>
    </row>
    <row r="36" spans="1:6" s="51" customFormat="1" ht="15.5" x14ac:dyDescent="0.35">
      <c r="A36" s="48">
        <f>A34+1</f>
        <v>19</v>
      </c>
      <c r="B36" s="49" t="s">
        <v>19</v>
      </c>
      <c r="C36" s="42" t="s">
        <v>20</v>
      </c>
      <c r="D36" s="73">
        <f>1031*0.32+1031*0.028</f>
        <v>358.78800000000001</v>
      </c>
      <c r="E36" s="50"/>
      <c r="F36" s="44" t="s">
        <v>7</v>
      </c>
    </row>
    <row r="37" spans="1:6" s="55" customFormat="1" ht="30.75" customHeight="1" x14ac:dyDescent="0.35">
      <c r="A37" s="52">
        <f>A36+1</f>
        <v>20</v>
      </c>
      <c r="B37" s="53" t="s">
        <v>21</v>
      </c>
      <c r="C37" s="42" t="s">
        <v>20</v>
      </c>
      <c r="D37" s="78">
        <f>0.5*1031*2</f>
        <v>1031</v>
      </c>
      <c r="E37" s="44" t="s">
        <v>7</v>
      </c>
    </row>
    <row r="38" spans="1:6" s="39" customFormat="1" ht="22.5" customHeight="1" outlineLevel="1" x14ac:dyDescent="0.35">
      <c r="A38" s="86" t="s">
        <v>33</v>
      </c>
      <c r="B38" s="87"/>
      <c r="C38" s="87"/>
      <c r="D38" s="87"/>
      <c r="E38" s="87"/>
      <c r="F38" s="87"/>
    </row>
    <row r="39" spans="1:6" s="39" customFormat="1" ht="22.5" customHeight="1" outlineLevel="1" x14ac:dyDescent="0.35">
      <c r="A39" s="83" t="s">
        <v>13</v>
      </c>
      <c r="B39" s="84"/>
      <c r="C39" s="84"/>
      <c r="D39" s="84"/>
      <c r="E39" s="84"/>
      <c r="F39" s="84"/>
    </row>
    <row r="40" spans="1:6" s="58" customFormat="1" ht="15.5" x14ac:dyDescent="0.35">
      <c r="A40" s="56">
        <f>A37+1</f>
        <v>21</v>
      </c>
      <c r="B40" s="46" t="s">
        <v>31</v>
      </c>
      <c r="C40" s="47" t="s">
        <v>12</v>
      </c>
      <c r="D40" s="76">
        <v>2.4920000000000001E-2</v>
      </c>
      <c r="E40" s="57"/>
      <c r="F40" s="44" t="s">
        <v>7</v>
      </c>
    </row>
    <row r="41" spans="1:6" s="58" customFormat="1" ht="15.5" x14ac:dyDescent="0.35">
      <c r="A41" s="56">
        <f>A40+1</f>
        <v>22</v>
      </c>
      <c r="B41" s="46" t="s">
        <v>32</v>
      </c>
      <c r="C41" s="47" t="s">
        <v>12</v>
      </c>
      <c r="D41" s="76">
        <v>3.31E-3</v>
      </c>
      <c r="E41" s="57"/>
      <c r="F41" s="44" t="s">
        <v>7</v>
      </c>
    </row>
    <row r="42" spans="1:6" s="58" customFormat="1" ht="15.5" x14ac:dyDescent="0.35">
      <c r="A42" s="56">
        <f t="shared" ref="A42" si="3">A41+1</f>
        <v>23</v>
      </c>
      <c r="B42" s="46" t="s">
        <v>29</v>
      </c>
      <c r="C42" s="47" t="s">
        <v>12</v>
      </c>
      <c r="D42" s="76">
        <f>1.48*0.00244</f>
        <v>3.6111999999999997E-3</v>
      </c>
      <c r="E42" s="57"/>
      <c r="F42" s="44" t="s">
        <v>7</v>
      </c>
    </row>
    <row r="43" spans="1:6" s="58" customFormat="1" ht="15.5" x14ac:dyDescent="0.35">
      <c r="A43" s="56">
        <f>A42+1</f>
        <v>24</v>
      </c>
      <c r="B43" s="46" t="s">
        <v>23</v>
      </c>
      <c r="C43" s="47" t="s">
        <v>12</v>
      </c>
      <c r="D43" s="79">
        <f>2*0.00081</f>
        <v>1.6199999999999999E-3</v>
      </c>
      <c r="E43" s="57"/>
      <c r="F43" s="44" t="s">
        <v>7</v>
      </c>
    </row>
    <row r="44" spans="1:6" s="58" customFormat="1" ht="15.5" x14ac:dyDescent="0.35">
      <c r="A44" s="56">
        <f t="shared" ref="A44:A46" si="4">A43+1</f>
        <v>25</v>
      </c>
      <c r="B44" s="46" t="s">
        <v>30</v>
      </c>
      <c r="C44" s="47" t="s">
        <v>12</v>
      </c>
      <c r="D44" s="80">
        <f>2*0.00019</f>
        <v>3.8000000000000002E-4</v>
      </c>
      <c r="E44" s="57"/>
      <c r="F44" s="44" t="s">
        <v>7</v>
      </c>
    </row>
    <row r="45" spans="1:6" s="58" customFormat="1" ht="15.5" x14ac:dyDescent="0.35">
      <c r="A45" s="56">
        <f>A44+1</f>
        <v>26</v>
      </c>
      <c r="B45" s="46" t="s">
        <v>34</v>
      </c>
      <c r="C45" s="47" t="s">
        <v>12</v>
      </c>
      <c r="D45" s="79">
        <v>2.31E-3</v>
      </c>
      <c r="E45" s="57"/>
      <c r="F45" s="44" t="s">
        <v>7</v>
      </c>
    </row>
    <row r="46" spans="1:6" s="58" customFormat="1" ht="15.5" x14ac:dyDescent="0.35">
      <c r="A46" s="56">
        <f t="shared" si="4"/>
        <v>27</v>
      </c>
      <c r="B46" s="46" t="s">
        <v>35</v>
      </c>
      <c r="C46" s="47" t="s">
        <v>12</v>
      </c>
      <c r="D46" s="80">
        <f>2*0.0001</f>
        <v>2.0000000000000001E-4</v>
      </c>
      <c r="E46" s="57"/>
      <c r="F46" s="44" t="s">
        <v>7</v>
      </c>
    </row>
    <row r="47" spans="1:6" s="55" customFormat="1" ht="21.75" customHeight="1" x14ac:dyDescent="0.35">
      <c r="A47" s="85" t="s">
        <v>24</v>
      </c>
      <c r="B47" s="85"/>
      <c r="C47" s="85"/>
      <c r="D47" s="85"/>
      <c r="E47" s="85"/>
      <c r="F47" s="85"/>
    </row>
    <row r="48" spans="1:6" s="51" customFormat="1" ht="15.5" x14ac:dyDescent="0.35">
      <c r="A48" s="48">
        <f>A46+1</f>
        <v>28</v>
      </c>
      <c r="B48" s="49" t="s">
        <v>19</v>
      </c>
      <c r="C48" s="42" t="s">
        <v>20</v>
      </c>
      <c r="D48" s="73">
        <f>2*0.32+2*0.028</f>
        <v>0.69600000000000006</v>
      </c>
      <c r="E48" s="50"/>
      <c r="F48" s="44" t="s">
        <v>7</v>
      </c>
    </row>
    <row r="49" spans="1:7" s="55" customFormat="1" ht="31.5" customHeight="1" x14ac:dyDescent="0.35">
      <c r="A49" s="52">
        <f>A48+1</f>
        <v>29</v>
      </c>
      <c r="B49" s="53" t="s">
        <v>21</v>
      </c>
      <c r="C49" s="42" t="s">
        <v>20</v>
      </c>
      <c r="D49" s="78">
        <f>0.5*2*2</f>
        <v>2</v>
      </c>
      <c r="E49" s="44" t="s">
        <v>7</v>
      </c>
    </row>
    <row r="50" spans="1:7" s="39" customFormat="1" ht="22.5" customHeight="1" outlineLevel="1" x14ac:dyDescent="0.35">
      <c r="A50" s="86" t="s">
        <v>14</v>
      </c>
      <c r="B50" s="87"/>
      <c r="C50" s="87"/>
      <c r="D50" s="87"/>
      <c r="E50" s="87"/>
      <c r="F50" s="87"/>
    </row>
    <row r="51" spans="1:7" s="39" customFormat="1" ht="22.5" customHeight="1" outlineLevel="1" x14ac:dyDescent="0.35">
      <c r="A51" s="83" t="s">
        <v>15</v>
      </c>
      <c r="B51" s="84"/>
      <c r="C51" s="84"/>
      <c r="D51" s="84"/>
      <c r="E51" s="84"/>
      <c r="F51" s="84"/>
    </row>
    <row r="52" spans="1:7" s="31" customFormat="1" ht="15.5" x14ac:dyDescent="0.35">
      <c r="A52" s="42">
        <f>A49+1</f>
        <v>30</v>
      </c>
      <c r="B52" s="43" t="s">
        <v>36</v>
      </c>
      <c r="C52" s="42" t="s">
        <v>11</v>
      </c>
      <c r="D52" s="42">
        <v>83</v>
      </c>
      <c r="E52" s="44"/>
      <c r="F52" s="44" t="s">
        <v>7</v>
      </c>
    </row>
    <row r="54" spans="1:7" x14ac:dyDescent="0.35">
      <c r="A54" s="15"/>
      <c r="B54" s="16"/>
      <c r="C54" s="16"/>
      <c r="D54" s="64"/>
      <c r="E54" s="17"/>
      <c r="F54" s="17"/>
      <c r="G54" s="18"/>
    </row>
    <row r="55" spans="1:7" s="22" customFormat="1" ht="15.5" x14ac:dyDescent="0.35">
      <c r="A55" s="23"/>
      <c r="B55" s="10"/>
      <c r="C55" s="20"/>
      <c r="D55" s="65"/>
      <c r="E55" s="21"/>
      <c r="F55" s="19"/>
    </row>
    <row r="56" spans="1:7" s="22" customFormat="1" ht="15.5" x14ac:dyDescent="0.35">
      <c r="A56" s="23"/>
      <c r="B56" s="10"/>
      <c r="C56" s="24"/>
      <c r="D56" s="65"/>
      <c r="E56" s="25"/>
      <c r="F56" s="19"/>
    </row>
    <row r="57" spans="1:7" s="22" customFormat="1" ht="22.5" customHeight="1" x14ac:dyDescent="0.35">
      <c r="A57" s="82"/>
      <c r="B57" s="10"/>
      <c r="C57" s="24"/>
      <c r="D57" s="65"/>
      <c r="E57" s="25"/>
      <c r="F57" s="19"/>
    </row>
  </sheetData>
  <sortState xmlns:xlrd2="http://schemas.microsoft.com/office/spreadsheetml/2017/richdata2" ref="B70:K85">
    <sortCondition ref="B70"/>
  </sortState>
  <mergeCells count="20">
    <mergeCell ref="C9:C10"/>
    <mergeCell ref="E9:F9"/>
    <mergeCell ref="D9:D10"/>
    <mergeCell ref="E1:F1"/>
    <mergeCell ref="A39:F39"/>
    <mergeCell ref="A51:F51"/>
    <mergeCell ref="A47:F47"/>
    <mergeCell ref="A50:F50"/>
    <mergeCell ref="A5:F5"/>
    <mergeCell ref="A6:F6"/>
    <mergeCell ref="A22:F22"/>
    <mergeCell ref="A12:F12"/>
    <mergeCell ref="A13:F13"/>
    <mergeCell ref="A38:F38"/>
    <mergeCell ref="A29:F29"/>
    <mergeCell ref="A14:F14"/>
    <mergeCell ref="A35:F35"/>
    <mergeCell ref="A7:F7"/>
    <mergeCell ref="A9:A10"/>
    <mergeCell ref="B9:B10"/>
  </mergeCells>
  <pageMargins left="0.98425196850393704" right="0.59055118110236227" top="0.78740157480314965" bottom="0.78740157480314965" header="0.51181102362204722" footer="0.51181102362204722"/>
  <pageSetup paperSize="9" scale="86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4</vt:lpstr>
      <vt:lpstr>'Приложение 4'!Заголовки_для_печати</vt:lpstr>
      <vt:lpstr>'Приложение 4'!Область_печати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AvaevMV</dc:creator>
  <cp:lastModifiedBy>Хамидулин Саяр Гаярович</cp:lastModifiedBy>
  <cp:revision>27</cp:revision>
  <cp:lastPrinted>2026-03-20T13:27:48Z</cp:lastPrinted>
  <dcterms:created xsi:type="dcterms:W3CDTF">2015-02-19T05:51:13Z</dcterms:created>
  <dcterms:modified xsi:type="dcterms:W3CDTF">2026-03-30T11:31:45Z</dcterms:modified>
  <dc:language>ru-RU</dc:language>
</cp:coreProperties>
</file>